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Szabi\BM út Bocskai tér Lórántffy\LEADANDÓ ANYAG_CKM\"/>
    </mc:Choice>
  </mc:AlternateContent>
  <bookViews>
    <workbookView xWindow="0" yWindow="0" windowWidth="15345" windowHeight="4635" activeTab="2"/>
  </bookViews>
  <sheets>
    <sheet name="Költségvetési összesítő" sheetId="3" r:id="rId1"/>
    <sheet name="KöltségvetésBocskai tér" sheetId="2" r:id="rId2"/>
    <sheet name="KöltségvetésLorántffy" sheetId="4" r:id="rId3"/>
  </sheets>
  <definedNames>
    <definedName name="_xlnm.Print_Area" localSheetId="0">'Költségvetési összesítő'!$A$1:$H$29</definedName>
    <definedName name="Print_Area" localSheetId="1">'KöltségvetésBocskai tér'!$A$1:$I$67</definedName>
    <definedName name="Print_Area" localSheetId="0">'Költségvetési összesítő'!$A$1:$H$29</definedName>
    <definedName name="Print_Area" localSheetId="2">KöltségvetésLorántffy!$A$1:$L$37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2" l="1"/>
  <c r="D41" i="2"/>
  <c r="D35" i="2"/>
  <c r="D31" i="2"/>
  <c r="D17" i="2"/>
  <c r="L35" i="4" l="1"/>
  <c r="K35" i="4"/>
  <c r="L33" i="4"/>
  <c r="K33" i="4"/>
  <c r="L26" i="4"/>
  <c r="K26" i="4"/>
  <c r="G24" i="4"/>
  <c r="L24" i="4" s="1"/>
  <c r="L16" i="4"/>
  <c r="K16" i="4"/>
  <c r="L13" i="4"/>
  <c r="K13" i="4"/>
  <c r="G11" i="4"/>
  <c r="L11" i="4" s="1"/>
  <c r="L37" i="4" l="1"/>
  <c r="L19" i="4"/>
  <c r="K37" i="4"/>
  <c r="K24" i="4"/>
  <c r="K28" i="4" s="1"/>
  <c r="K11" i="4"/>
  <c r="K19" i="4" s="1"/>
  <c r="L28" i="4"/>
  <c r="D49" i="2" l="1"/>
  <c r="D20" i="2"/>
  <c r="D52" i="2" s="1"/>
  <c r="D12" i="2"/>
  <c r="H17" i="2" l="1"/>
  <c r="I17" i="2" l="1"/>
  <c r="C66" i="2"/>
  <c r="D65" i="2" s="1"/>
  <c r="H65" i="2" s="1"/>
  <c r="C63" i="2"/>
  <c r="D62" i="2" s="1"/>
  <c r="I62" i="2" s="1"/>
  <c r="I65" i="2" l="1"/>
  <c r="H62" i="2"/>
  <c r="C60" i="2"/>
  <c r="C59" i="2"/>
  <c r="I56" i="2"/>
  <c r="H56" i="2"/>
  <c r="D58" i="2" l="1"/>
  <c r="H58" i="2" s="1"/>
  <c r="H67" i="2" l="1"/>
  <c r="G12" i="3" s="1"/>
  <c r="I58" i="2"/>
  <c r="I67" i="2" s="1"/>
  <c r="H12" i="3" s="1"/>
  <c r="I52" i="2" l="1"/>
  <c r="H52" i="2" l="1"/>
  <c r="H20" i="2" l="1"/>
  <c r="I20" i="2" l="1"/>
  <c r="D9" i="2" l="1"/>
  <c r="H12" i="2" l="1"/>
  <c r="I12" i="2" l="1"/>
  <c r="H15" i="2" l="1"/>
  <c r="I15" i="2"/>
  <c r="I45" i="2" l="1"/>
  <c r="H49" i="2" l="1"/>
  <c r="H45" i="2"/>
  <c r="I49" i="2" l="1"/>
  <c r="H31" i="2"/>
  <c r="I31" i="2"/>
  <c r="H41" i="2"/>
  <c r="H54" i="2" s="1"/>
  <c r="G10" i="3" s="1"/>
  <c r="I41" i="2"/>
  <c r="I9" i="2"/>
  <c r="I28" i="2" s="1"/>
  <c r="H6" i="3" s="1"/>
  <c r="H9" i="2"/>
  <c r="H28" i="2" s="1"/>
  <c r="G6" i="3" s="1"/>
  <c r="I54" i="2" l="1"/>
  <c r="H10" i="3" s="1"/>
  <c r="I35" i="2"/>
  <c r="I39" i="2" s="1"/>
  <c r="H35" i="2"/>
  <c r="H39" i="2" s="1"/>
  <c r="G8" i="3" s="1"/>
  <c r="H8" i="3" l="1"/>
  <c r="H14" i="3" s="1"/>
  <c r="G14" i="3"/>
  <c r="H16" i="3" l="1"/>
  <c r="H20" i="3" s="1"/>
  <c r="H18" i="3" l="1"/>
</calcChain>
</file>

<file path=xl/sharedStrings.xml><?xml version="1.0" encoding="utf-8"?>
<sst xmlns="http://schemas.openxmlformats.org/spreadsheetml/2006/main" count="164" uniqueCount="92">
  <si>
    <t>m</t>
  </si>
  <si>
    <t>m2</t>
  </si>
  <si>
    <t>Költségvetés</t>
  </si>
  <si>
    <t>a</t>
  </si>
  <si>
    <t>Ssz.</t>
  </si>
  <si>
    <t>Munkafajta</t>
  </si>
  <si>
    <t>Menny.</t>
  </si>
  <si>
    <t>ME</t>
  </si>
  <si>
    <t>Anyag e.ár</t>
  </si>
  <si>
    <t>Díj</t>
  </si>
  <si>
    <t>Anyag össz.</t>
  </si>
  <si>
    <t>Díj össz</t>
  </si>
  <si>
    <t>I. Bontási és területelőkészítési munkák</t>
  </si>
  <si>
    <t>m3</t>
  </si>
  <si>
    <t>db</t>
  </si>
  <si>
    <t>II. Földmunka</t>
  </si>
  <si>
    <t>Tükörkészítés simító hengereléssel</t>
  </si>
  <si>
    <t>III. Szegély és burkolatépítési munkák</t>
  </si>
  <si>
    <t>Meglévő aszfalt burkolat vágása</t>
  </si>
  <si>
    <t>tétel</t>
  </si>
  <si>
    <t>Össz:</t>
  </si>
  <si>
    <t>1.</t>
  </si>
  <si>
    <t>2.</t>
  </si>
  <si>
    <t>3.</t>
  </si>
  <si>
    <t>4.</t>
  </si>
  <si>
    <t>5.</t>
  </si>
  <si>
    <t>Szakfelügyeletek díjja.</t>
  </si>
  <si>
    <t>Ideiglenes forgalomtechnika.</t>
  </si>
  <si>
    <t>Költségvetési főösszesítő</t>
  </si>
  <si>
    <t>Összesen:</t>
  </si>
  <si>
    <t>ÁFA 27%</t>
  </si>
  <si>
    <t>Bruttó ár:</t>
  </si>
  <si>
    <t>Anyag+Díj mindösszesen:</t>
  </si>
  <si>
    <t>Anyag össz(Ft):</t>
  </si>
  <si>
    <t>Díj össz(Ft):</t>
  </si>
  <si>
    <t>Horváth Zsolt</t>
  </si>
  <si>
    <t xml:space="preserve">útcsatlakozásoknál </t>
  </si>
  <si>
    <t>20cm Homokos kavics ágyazat készítése</t>
  </si>
  <si>
    <t>Akna fedlap szintbe emelése</t>
  </si>
  <si>
    <t>Burkolat bontás(pályaszerk.csere) elszáll. 5km.</t>
  </si>
  <si>
    <t>psz.csere</t>
  </si>
  <si>
    <t>M. kamarai szám: KÉ/09-0777</t>
  </si>
  <si>
    <t>Hajdúhadház Bocskai tér útfelújítási munkáihoz</t>
  </si>
  <si>
    <t>8+12+12+12=</t>
  </si>
  <si>
    <t>Útburkolat profil marása</t>
  </si>
  <si>
    <t>Kiemelt szegély bontás elszáll. 5km.</t>
  </si>
  <si>
    <t>6.</t>
  </si>
  <si>
    <t>7.</t>
  </si>
  <si>
    <t>20cm  CKT-4 útalap építése</t>
  </si>
  <si>
    <t>9cm AC22(F) kötő aszfaltburkolat készítése</t>
  </si>
  <si>
    <t xml:space="preserve">Kiemelt szegély építése beton gerendába </t>
  </si>
  <si>
    <t>IV. Befejező munkák</t>
  </si>
  <si>
    <t>Burkolatjel festése tartós festékkel</t>
  </si>
  <si>
    <t>busz halszálka:2*65m*0,12=</t>
  </si>
  <si>
    <t>parkoló:6db*7m*0,12=</t>
  </si>
  <si>
    <t>Földpadka rendezése</t>
  </si>
  <si>
    <t>(18m+32+17,7m+51m)*1m=</t>
  </si>
  <si>
    <t>Szegély melletti térkő burkolat szintbe igazítása</t>
  </si>
  <si>
    <t>59,5+12+33+4=</t>
  </si>
  <si>
    <t>8.</t>
  </si>
  <si>
    <t>Megvalósulási terv</t>
  </si>
  <si>
    <t>100m*11,30</t>
  </si>
  <si>
    <t>100*2</t>
  </si>
  <si>
    <t xml:space="preserve">5+1,5 cm AC11(F) kopó aszfaltréteg építése </t>
  </si>
  <si>
    <t>100m*11,30m*0,065=</t>
  </si>
  <si>
    <t>Hajdúhadház Város</t>
  </si>
  <si>
    <t>Lórántffy u. útfelújítási munkáihoz</t>
  </si>
  <si>
    <t>I.</t>
  </si>
  <si>
    <t>II.</t>
  </si>
  <si>
    <t>Költségbecslés</t>
  </si>
  <si>
    <t>I.Előkészítő munkák</t>
  </si>
  <si>
    <t>Humuszleszedés vagy szennyezett felső réteg leszedése átl. 10cm vtg.-ban</t>
  </si>
  <si>
    <t xml:space="preserve"> elszállítás 5 km.-ig:</t>
  </si>
  <si>
    <t>( 320m)*1,0m )x0,10m</t>
  </si>
  <si>
    <t>Aszfaltprofil marás átlág 2 cm vstg,.-ban</t>
  </si>
  <si>
    <t>számítógépes adatfeldolgozásból</t>
  </si>
  <si>
    <t>Víznyelők és aknafedlapok szintbe emelése</t>
  </si>
  <si>
    <t>Előkészítő munkák összesen:</t>
  </si>
  <si>
    <t>II. Szegély- és Burkolatépítési munkák</t>
  </si>
  <si>
    <t>Aszfalt kopó réteg készítés AC-11 kopó j. keverékből 5 cm vastagságban</t>
  </si>
  <si>
    <t>1446*0,05=</t>
  </si>
  <si>
    <t>K szegély készítése(utaknál):</t>
  </si>
  <si>
    <t>Szegély- és Burkolatépítési munkák összesen:</t>
  </si>
  <si>
    <t>III. Befejező munkák</t>
  </si>
  <si>
    <t>Füvesítése simítóhengerléssel</t>
  </si>
  <si>
    <t>320m*2m=640m2</t>
  </si>
  <si>
    <t>KRESZ tábla elhelyezése</t>
  </si>
  <si>
    <t>Hajdúhadház Bocskai tér és Lórántffy u. útfelújítási munkáihoz</t>
  </si>
  <si>
    <t>2(50m*3m*0,49)=</t>
  </si>
  <si>
    <t>2(50m*3m)=</t>
  </si>
  <si>
    <t>2(50m*3m*0,2)=</t>
  </si>
  <si>
    <t>2(50m*3m*0,09)=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</si>
</sst>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_-* #,##0.000000\ _F_t_-;\-* #,##0.000000\ _F_t_-;_-* &quot;-&quot;??\ _F_t_-;_-@_-"/>
    <numFmt numFmtId="166" formatCode="#,##0\ &quot;Ft&quot;"/>
    <numFmt numFmtId="167" formatCode="#,##0.0"/>
    <numFmt numFmtId="168" formatCode="_-* #,##0\ &quot;Ft&quot;_-;\-* #,##0\ &quot;Ft&quot;_-;_-* &quot;-&quot;??\ &quot;Ft&quot;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5" tint="-0.249977111117893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23">
    <xf numFmtId="0" fontId="0" fillId="0" borderId="0" xfId="0"/>
    <xf numFmtId="0" fontId="2" fillId="0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4" xfId="0" applyFont="1" applyBorder="1"/>
    <xf numFmtId="0" fontId="6" fillId="0" borderId="0" xfId="0" applyFont="1" applyAlignment="1">
      <alignment horizontal="center"/>
    </xf>
    <xf numFmtId="0" fontId="7" fillId="0" borderId="0" xfId="0" applyFont="1" applyFill="1"/>
    <xf numFmtId="2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3" xfId="0" applyFont="1" applyFill="1" applyBorder="1" applyAlignment="1"/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7" fillId="0" borderId="0" xfId="1" applyNumberFormat="1" applyFont="1" applyFill="1" applyAlignment="1">
      <alignment horizont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Alignment="1">
      <alignment horizontal="center"/>
    </xf>
    <xf numFmtId="0" fontId="6" fillId="0" borderId="4" xfId="0" applyFont="1" applyBorder="1"/>
    <xf numFmtId="164" fontId="6" fillId="0" borderId="4" xfId="1" applyNumberFormat="1" applyFont="1" applyBorder="1" applyAlignment="1">
      <alignment horizontal="center"/>
    </xf>
    <xf numFmtId="164" fontId="6" fillId="0" borderId="0" xfId="0" applyNumberFormat="1" applyFont="1"/>
    <xf numFmtId="164" fontId="6" fillId="0" borderId="4" xfId="0" applyNumberFormat="1" applyFont="1" applyBorder="1"/>
    <xf numFmtId="14" fontId="5" fillId="0" borderId="0" xfId="0" applyNumberFormat="1" applyFont="1"/>
    <xf numFmtId="0" fontId="11" fillId="0" borderId="0" xfId="0" applyFont="1"/>
    <xf numFmtId="0" fontId="12" fillId="0" borderId="0" xfId="0" applyFont="1"/>
    <xf numFmtId="0" fontId="11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/>
    <xf numFmtId="2" fontId="5" fillId="0" borderId="0" xfId="0" applyNumberFormat="1" applyFont="1" applyFill="1"/>
    <xf numFmtId="164" fontId="5" fillId="0" borderId="0" xfId="1" applyNumberFormat="1" applyFont="1" applyFill="1" applyAlignment="1">
      <alignment horizontal="center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7" fillId="0" borderId="0" xfId="0" applyNumberFormat="1" applyFont="1" applyFill="1"/>
    <xf numFmtId="0" fontId="7" fillId="0" borderId="0" xfId="0" applyFont="1" applyFill="1" applyBorder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2" fontId="10" fillId="0" borderId="0" xfId="0" applyNumberFormat="1" applyFont="1" applyFill="1"/>
    <xf numFmtId="0" fontId="10" fillId="0" borderId="0" xfId="0" applyFont="1" applyFill="1"/>
    <xf numFmtId="164" fontId="10" fillId="0" borderId="0" xfId="1" applyNumberFormat="1" applyFont="1" applyFill="1" applyAlignment="1">
      <alignment horizontal="center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164" fontId="7" fillId="0" borderId="4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/>
    <xf numFmtId="2" fontId="8" fillId="0" borderId="0" xfId="0" applyNumberFormat="1" applyFont="1" applyFill="1"/>
    <xf numFmtId="164" fontId="8" fillId="0" borderId="0" xfId="1" applyNumberFormat="1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/>
    <xf numFmtId="2" fontId="9" fillId="0" borderId="0" xfId="0" applyNumberFormat="1" applyFont="1" applyFill="1"/>
    <xf numFmtId="164" fontId="9" fillId="0" borderId="0" xfId="1" applyNumberFormat="1" applyFont="1" applyFill="1" applyAlignment="1">
      <alignment horizontal="center"/>
    </xf>
    <xf numFmtId="0" fontId="7" fillId="0" borderId="4" xfId="0" applyFont="1" applyFill="1" applyBorder="1"/>
    <xf numFmtId="2" fontId="7" fillId="0" borderId="4" xfId="0" applyNumberFormat="1" applyFont="1" applyFill="1" applyBorder="1"/>
    <xf numFmtId="0" fontId="6" fillId="0" borderId="0" xfId="0" applyFont="1" applyAlignment="1">
      <alignment horizontal="center" vertical="center"/>
    </xf>
    <xf numFmtId="2" fontId="5" fillId="0" borderId="0" xfId="0" applyNumberFormat="1" applyFont="1"/>
    <xf numFmtId="164" fontId="5" fillId="0" borderId="0" xfId="1" applyNumberFormat="1" applyFont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center" vertical="center"/>
    </xf>
    <xf numFmtId="164" fontId="5" fillId="0" borderId="0" xfId="0" applyNumberFormat="1" applyFont="1"/>
    <xf numFmtId="165" fontId="5" fillId="0" borderId="0" xfId="1" applyNumberFormat="1" applyFont="1"/>
    <xf numFmtId="43" fontId="13" fillId="0" borderId="0" xfId="1" applyFont="1" applyFill="1"/>
    <xf numFmtId="164" fontId="5" fillId="0" borderId="0" xfId="1" applyNumberFormat="1" applyFont="1"/>
    <xf numFmtId="0" fontId="15" fillId="0" borderId="0" xfId="2" applyFont="1" applyFill="1"/>
    <xf numFmtId="0" fontId="2" fillId="0" borderId="0" xfId="2" applyFont="1" applyFill="1"/>
    <xf numFmtId="0" fontId="15" fillId="0" borderId="0" xfId="2" applyFont="1" applyFill="1" applyAlignment="1">
      <alignment horizontal="center" vertical="center"/>
    </xf>
    <xf numFmtId="43" fontId="2" fillId="0" borderId="0" xfId="3" applyFont="1" applyFill="1" applyAlignment="1">
      <alignment horizontal="center" vertical="center"/>
    </xf>
    <xf numFmtId="3" fontId="15" fillId="0" borderId="0" xfId="2" applyNumberFormat="1" applyFont="1" applyFill="1" applyAlignment="1">
      <alignment horizontal="center" vertical="center"/>
    </xf>
    <xf numFmtId="43" fontId="15" fillId="0" borderId="0" xfId="3" applyFont="1" applyFill="1" applyAlignment="1">
      <alignment horizontal="center" vertical="center"/>
    </xf>
    <xf numFmtId="43" fontId="15" fillId="0" borderId="0" xfId="3" applyFont="1" applyFill="1" applyBorder="1" applyAlignment="1">
      <alignment horizontal="center" vertical="center"/>
    </xf>
    <xf numFmtId="43" fontId="15" fillId="0" borderId="4" xfId="3" applyFont="1" applyFill="1" applyBorder="1" applyAlignment="1">
      <alignment horizontal="center" vertical="center"/>
    </xf>
    <xf numFmtId="0" fontId="15" fillId="0" borderId="0" xfId="2" applyFont="1" applyFill="1" applyBorder="1"/>
    <xf numFmtId="0" fontId="15" fillId="0" borderId="4" xfId="2" applyFont="1" applyFill="1" applyBorder="1"/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2" fillId="0" borderId="6" xfId="2" applyFont="1" applyFill="1" applyBorder="1" applyAlignment="1">
      <alignment horizontal="center" vertical="center"/>
    </xf>
    <xf numFmtId="43" fontId="2" fillId="0" borderId="6" xfId="3" applyFont="1" applyFill="1" applyBorder="1" applyAlignment="1">
      <alignment horizontal="center" vertical="center"/>
    </xf>
    <xf numFmtId="166" fontId="2" fillId="0" borderId="6" xfId="2" applyNumberFormat="1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166" fontId="15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left" vertical="center" wrapText="1"/>
    </xf>
    <xf numFmtId="1" fontId="15" fillId="0" borderId="0" xfId="2" applyNumberFormat="1" applyFont="1" applyFill="1" applyBorder="1" applyAlignment="1">
      <alignment horizontal="center" vertical="center"/>
    </xf>
    <xf numFmtId="0" fontId="15" fillId="0" borderId="12" xfId="2" applyFont="1" applyFill="1" applyBorder="1" applyAlignment="1">
      <alignment horizontal="center" vertical="center"/>
    </xf>
    <xf numFmtId="0" fontId="15" fillId="0" borderId="4" xfId="2" applyFont="1" applyFill="1" applyBorder="1" applyAlignment="1">
      <alignment horizontal="left" vertical="center" wrapText="1"/>
    </xf>
    <xf numFmtId="0" fontId="15" fillId="0" borderId="4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15" fillId="0" borderId="14" xfId="2" applyFont="1" applyFill="1" applyBorder="1" applyAlignment="1">
      <alignment horizontal="center" vertical="center"/>
    </xf>
    <xf numFmtId="0" fontId="15" fillId="0" borderId="14" xfId="2" applyFont="1" applyFill="1" applyBorder="1"/>
    <xf numFmtId="166" fontId="2" fillId="0" borderId="14" xfId="2" applyNumberFormat="1" applyFont="1" applyFill="1" applyBorder="1" applyAlignment="1">
      <alignment horizontal="center" vertical="center" wrapText="1"/>
    </xf>
    <xf numFmtId="0" fontId="15" fillId="0" borderId="0" xfId="2" applyFont="1" applyFill="1" applyAlignment="1">
      <alignment vertical="center" wrapText="1"/>
    </xf>
    <xf numFmtId="167" fontId="15" fillId="0" borderId="0" xfId="2" applyNumberFormat="1" applyFont="1" applyFill="1" applyAlignment="1">
      <alignment vertical="center"/>
    </xf>
    <xf numFmtId="166" fontId="15" fillId="0" borderId="0" xfId="2" applyNumberFormat="1" applyFont="1" applyFill="1" applyAlignment="1">
      <alignment vertical="center"/>
    </xf>
    <xf numFmtId="0" fontId="15" fillId="0" borderId="3" xfId="2" applyFont="1" applyFill="1" applyBorder="1" applyAlignment="1">
      <alignment horizontal="center" vertical="center"/>
    </xf>
    <xf numFmtId="43" fontId="15" fillId="0" borderId="5" xfId="3" applyFont="1" applyFill="1" applyBorder="1" applyAlignment="1">
      <alignment horizontal="center" vertical="center"/>
    </xf>
    <xf numFmtId="1" fontId="15" fillId="0" borderId="14" xfId="2" applyNumberFormat="1" applyFont="1" applyFill="1" applyBorder="1" applyAlignment="1">
      <alignment horizontal="center" vertical="center"/>
    </xf>
    <xf numFmtId="1" fontId="15" fillId="0" borderId="0" xfId="2" applyNumberFormat="1" applyFont="1" applyFill="1" applyAlignment="1">
      <alignment horizontal="center" vertical="center"/>
    </xf>
    <xf numFmtId="0" fontId="15" fillId="0" borderId="15" xfId="2" applyFont="1" applyFill="1" applyBorder="1" applyAlignment="1">
      <alignment horizontal="center"/>
    </xf>
    <xf numFmtId="0" fontId="15" fillId="0" borderId="15" xfId="2" applyFont="1" applyFill="1" applyBorder="1"/>
    <xf numFmtId="166" fontId="16" fillId="0" borderId="0" xfId="2" applyNumberFormat="1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/>
    </xf>
    <xf numFmtId="168" fontId="15" fillId="0" borderId="0" xfId="4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left" vertical="center" wrapText="1"/>
    </xf>
    <xf numFmtId="0" fontId="2" fillId="0" borderId="14" xfId="2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center"/>
    </xf>
    <xf numFmtId="0" fontId="2" fillId="0" borderId="8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15" fillId="0" borderId="5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center"/>
    </xf>
  </cellXfs>
  <cellStyles count="5">
    <cellStyle name="Ezres" xfId="1" builtinId="3"/>
    <cellStyle name="Ezres 2" xfId="3"/>
    <cellStyle name="Normál" xfId="0" builtinId="0"/>
    <cellStyle name="Normál 2" xfId="2"/>
    <cellStyle name="Pénznem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topLeftCell="A19" zoomScale="160" zoomScaleNormal="130" zoomScaleSheetLayoutView="160" workbookViewId="0">
      <selection activeCell="K6" sqref="K6"/>
    </sheetView>
  </sheetViews>
  <sheetFormatPr defaultColWidth="9.140625" defaultRowHeight="15" x14ac:dyDescent="0.25"/>
  <cols>
    <col min="1" max="2" width="10.140625" style="2" bestFit="1" customWidth="1"/>
    <col min="3" max="6" width="9.140625" style="2"/>
    <col min="7" max="8" width="15.42578125" style="2" bestFit="1" customWidth="1"/>
    <col min="9" max="16384" width="9.140625" style="2"/>
  </cols>
  <sheetData>
    <row r="1" spans="1:9" s="22" customFormat="1" ht="18.75" x14ac:dyDescent="0.3">
      <c r="A1" s="108" t="s">
        <v>28</v>
      </c>
      <c r="B1" s="108"/>
      <c r="C1" s="108"/>
      <c r="D1" s="108"/>
      <c r="E1" s="108"/>
      <c r="F1" s="108"/>
      <c r="G1" s="108"/>
      <c r="H1" s="108"/>
      <c r="I1" s="108"/>
    </row>
    <row r="2" spans="1:9" s="22" customFormat="1" ht="18" x14ac:dyDescent="0.35">
      <c r="A2" s="108" t="s">
        <v>3</v>
      </c>
      <c r="B2" s="108"/>
      <c r="C2" s="108"/>
      <c r="D2" s="108"/>
      <c r="E2" s="108"/>
      <c r="F2" s="108"/>
      <c r="G2" s="108"/>
      <c r="H2" s="108"/>
      <c r="I2" s="108"/>
    </row>
    <row r="3" spans="1:9" s="22" customFormat="1" ht="18.75" x14ac:dyDescent="0.3">
      <c r="A3" s="109" t="s">
        <v>87</v>
      </c>
      <c r="B3" s="110"/>
      <c r="C3" s="110"/>
      <c r="D3" s="110"/>
      <c r="E3" s="110"/>
      <c r="F3" s="110"/>
      <c r="G3" s="110"/>
      <c r="H3" s="110"/>
      <c r="I3" s="110"/>
    </row>
    <row r="5" spans="1:9" x14ac:dyDescent="0.25">
      <c r="G5" s="5" t="s">
        <v>33</v>
      </c>
      <c r="H5" s="5" t="s">
        <v>34</v>
      </c>
    </row>
    <row r="6" spans="1:9" x14ac:dyDescent="0.25">
      <c r="A6" s="3" t="s">
        <v>12</v>
      </c>
      <c r="G6" s="16">
        <f>'KöltségvetésBocskai tér'!H28+KöltségvetésLorántffy!K19</f>
        <v>0</v>
      </c>
      <c r="H6" s="16">
        <f>'KöltségvetésBocskai tér'!I28+KöltségvetésLorántffy!L19</f>
        <v>0</v>
      </c>
    </row>
    <row r="7" spans="1:9" ht="13.9" x14ac:dyDescent="0.25">
      <c r="A7" s="3"/>
      <c r="G7" s="3"/>
      <c r="H7" s="3"/>
    </row>
    <row r="8" spans="1:9" x14ac:dyDescent="0.25">
      <c r="A8" s="3" t="s">
        <v>15</v>
      </c>
      <c r="B8" s="3"/>
      <c r="C8" s="3"/>
      <c r="D8" s="3"/>
      <c r="G8" s="16">
        <f>'KöltségvetésBocskai tér'!H39</f>
        <v>0</v>
      </c>
      <c r="H8" s="16">
        <f>'KöltségvetésBocskai tér'!I39</f>
        <v>0</v>
      </c>
    </row>
    <row r="9" spans="1:9" ht="13.9" x14ac:dyDescent="0.25">
      <c r="A9" s="3"/>
      <c r="B9" s="3"/>
      <c r="C9" s="3"/>
      <c r="D9" s="3"/>
      <c r="G9" s="16"/>
      <c r="H9" s="16"/>
    </row>
    <row r="10" spans="1:9" x14ac:dyDescent="0.25">
      <c r="A10" s="3" t="s">
        <v>17</v>
      </c>
      <c r="B10" s="3"/>
      <c r="C10" s="3"/>
      <c r="D10" s="3"/>
      <c r="G10" s="16">
        <f>'KöltségvetésBocskai tér'!H54+KöltségvetésLorántffy!K28</f>
        <v>0</v>
      </c>
      <c r="H10" s="16">
        <f>'KöltségvetésBocskai tér'!I54+KöltségvetésLorántffy!L28</f>
        <v>0</v>
      </c>
    </row>
    <row r="11" spans="1:9" ht="13.9" x14ac:dyDescent="0.25">
      <c r="A11" s="3"/>
      <c r="B11" s="3"/>
      <c r="C11" s="3"/>
      <c r="D11" s="3"/>
      <c r="G11" s="16"/>
      <c r="H11" s="16"/>
    </row>
    <row r="12" spans="1:9" x14ac:dyDescent="0.25">
      <c r="A12" s="17" t="s">
        <v>51</v>
      </c>
      <c r="B12" s="17"/>
      <c r="C12" s="17"/>
      <c r="D12" s="17"/>
      <c r="E12" s="4"/>
      <c r="F12" s="4"/>
      <c r="G12" s="18">
        <f>'KöltségvetésBocskai tér'!H67+KöltségvetésLorántffy!K37</f>
        <v>0</v>
      </c>
      <c r="H12" s="18">
        <f>'KöltségvetésBocskai tér'!I67+KöltségvetésLorántffy!L37</f>
        <v>0</v>
      </c>
    </row>
    <row r="13" spans="1:9" ht="13.9" x14ac:dyDescent="0.25">
      <c r="A13" s="3"/>
      <c r="B13" s="3"/>
      <c r="C13" s="3"/>
      <c r="D13" s="3"/>
      <c r="G13" s="16"/>
      <c r="H13" s="16"/>
    </row>
    <row r="14" spans="1:9" x14ac:dyDescent="0.25">
      <c r="A14" s="17" t="s">
        <v>29</v>
      </c>
      <c r="B14" s="17"/>
      <c r="C14" s="17"/>
      <c r="D14" s="17"/>
      <c r="E14" s="17"/>
      <c r="F14" s="4"/>
      <c r="G14" s="18">
        <f>SUM(G6:G12)</f>
        <v>0</v>
      </c>
      <c r="H14" s="18">
        <f>SUM(H6:H12)</f>
        <v>0</v>
      </c>
    </row>
    <row r="15" spans="1:9" x14ac:dyDescent="0.25">
      <c r="A15" s="3"/>
      <c r="B15" s="3"/>
      <c r="C15" s="3"/>
      <c r="D15" s="3"/>
      <c r="E15" s="3"/>
      <c r="G15" s="16"/>
      <c r="H15" s="16"/>
    </row>
    <row r="16" spans="1:9" x14ac:dyDescent="0.25">
      <c r="A16" s="3" t="s">
        <v>32</v>
      </c>
      <c r="B16" s="3"/>
      <c r="C16" s="3"/>
      <c r="D16" s="3"/>
      <c r="E16" s="3"/>
      <c r="H16" s="19">
        <f>SUM(G14:H14)</f>
        <v>0</v>
      </c>
    </row>
    <row r="17" spans="1:8" x14ac:dyDescent="0.25">
      <c r="A17" s="3"/>
      <c r="B17" s="3"/>
      <c r="C17" s="3"/>
      <c r="D17" s="3"/>
      <c r="E17" s="3"/>
      <c r="H17" s="3"/>
    </row>
    <row r="18" spans="1:8" x14ac:dyDescent="0.25">
      <c r="A18" s="17" t="s">
        <v>30</v>
      </c>
      <c r="B18" s="17"/>
      <c r="C18" s="17"/>
      <c r="D18" s="17"/>
      <c r="E18" s="17"/>
      <c r="F18" s="4"/>
      <c r="G18" s="4"/>
      <c r="H18" s="20">
        <f>H20-H16</f>
        <v>0</v>
      </c>
    </row>
    <row r="19" spans="1:8" x14ac:dyDescent="0.25">
      <c r="A19" s="3"/>
      <c r="B19" s="3"/>
      <c r="C19" s="3"/>
      <c r="D19" s="3"/>
      <c r="E19" s="3"/>
      <c r="H19" s="3"/>
    </row>
    <row r="20" spans="1:8" x14ac:dyDescent="0.25">
      <c r="A20" s="3" t="s">
        <v>31</v>
      </c>
      <c r="B20" s="3"/>
      <c r="C20" s="3"/>
      <c r="D20" s="3"/>
      <c r="E20" s="3"/>
      <c r="H20" s="19">
        <f>H16*1.27</f>
        <v>0</v>
      </c>
    </row>
    <row r="21" spans="1:8" x14ac:dyDescent="0.25">
      <c r="A21" s="3"/>
      <c r="B21" s="3"/>
      <c r="C21" s="3"/>
      <c r="D21" s="3"/>
      <c r="E21" s="3"/>
    </row>
    <row r="23" spans="1:8" x14ac:dyDescent="0.25">
      <c r="B23" s="21">
        <v>43215</v>
      </c>
    </row>
    <row r="26" spans="1:8" x14ac:dyDescent="0.25">
      <c r="F26" s="4"/>
      <c r="G26" s="4"/>
    </row>
    <row r="27" spans="1:8" x14ac:dyDescent="0.25">
      <c r="F27" s="111" t="s">
        <v>35</v>
      </c>
      <c r="G27" s="111"/>
    </row>
    <row r="28" spans="1:8" ht="15.75" x14ac:dyDescent="0.25">
      <c r="F28" s="23" t="s">
        <v>41</v>
      </c>
    </row>
  </sheetData>
  <mergeCells count="4">
    <mergeCell ref="A1:I1"/>
    <mergeCell ref="A2:I2"/>
    <mergeCell ref="A3:I3"/>
    <mergeCell ref="F27:G27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opLeftCell="A58" zoomScale="130" zoomScaleNormal="130" zoomScaleSheetLayoutView="115" workbookViewId="0">
      <selection activeCell="G45" sqref="G45"/>
    </sheetView>
  </sheetViews>
  <sheetFormatPr defaultColWidth="9.140625" defaultRowHeight="15" x14ac:dyDescent="0.25"/>
  <cols>
    <col min="1" max="1" width="9.140625" style="26"/>
    <col min="2" max="2" width="45.7109375" style="25" customWidth="1"/>
    <col min="3" max="3" width="10.28515625" style="25" customWidth="1"/>
    <col min="4" max="4" width="9.140625" style="28"/>
    <col min="5" max="5" width="9.140625" style="25"/>
    <col min="6" max="6" width="12.42578125" style="29" bestFit="1" customWidth="1"/>
    <col min="7" max="7" width="11" style="29" bestFit="1" customWidth="1"/>
    <col min="8" max="8" width="15.42578125" style="29" bestFit="1" customWidth="1"/>
    <col min="9" max="9" width="14.28515625" style="29" bestFit="1" customWidth="1"/>
    <col min="10" max="10" width="9.140625" style="25"/>
    <col min="11" max="11" width="18.42578125" style="25" bestFit="1" customWidth="1"/>
    <col min="12" max="12" width="14.28515625" style="25" bestFit="1" customWidth="1"/>
    <col min="13" max="16384" width="9.140625" style="25"/>
  </cols>
  <sheetData>
    <row r="1" spans="1:12" s="24" customFormat="1" ht="18.75" x14ac:dyDescent="0.3">
      <c r="A1" s="108" t="s">
        <v>2</v>
      </c>
      <c r="B1" s="108"/>
      <c r="C1" s="108"/>
      <c r="D1" s="108"/>
      <c r="E1" s="108"/>
      <c r="F1" s="108"/>
      <c r="G1" s="108"/>
      <c r="H1" s="108"/>
      <c r="I1" s="108"/>
    </row>
    <row r="2" spans="1:12" s="24" customFormat="1" ht="18" x14ac:dyDescent="0.35">
      <c r="A2" s="108" t="s">
        <v>3</v>
      </c>
      <c r="B2" s="108"/>
      <c r="C2" s="108"/>
      <c r="D2" s="108"/>
      <c r="E2" s="108"/>
      <c r="F2" s="108"/>
      <c r="G2" s="108"/>
      <c r="H2" s="108"/>
      <c r="I2" s="108"/>
    </row>
    <row r="3" spans="1:12" s="24" customFormat="1" ht="18.75" customHeight="1" x14ac:dyDescent="0.3">
      <c r="A3" s="109" t="s">
        <v>42</v>
      </c>
      <c r="B3" s="110"/>
      <c r="C3" s="110"/>
      <c r="D3" s="110"/>
      <c r="E3" s="110"/>
      <c r="F3" s="110"/>
      <c r="G3" s="110"/>
      <c r="H3" s="110"/>
      <c r="I3" s="110"/>
    </row>
    <row r="4" spans="1:12" ht="15.6" x14ac:dyDescent="0.25">
      <c r="A4" s="12"/>
      <c r="B4" s="6"/>
      <c r="C4" s="6"/>
      <c r="D4" s="7"/>
      <c r="E4" s="8"/>
      <c r="F4" s="13"/>
      <c r="G4" s="13"/>
      <c r="H4" s="13"/>
      <c r="I4" s="13"/>
    </row>
    <row r="5" spans="1:12" ht="15.75" x14ac:dyDescent="0.25">
      <c r="A5" s="1" t="s">
        <v>4</v>
      </c>
      <c r="B5" s="9" t="s">
        <v>5</v>
      </c>
      <c r="C5" s="9"/>
      <c r="D5" s="10" t="s">
        <v>6</v>
      </c>
      <c r="E5" s="11" t="s">
        <v>7</v>
      </c>
      <c r="F5" s="14" t="s">
        <v>8</v>
      </c>
      <c r="G5" s="14" t="s">
        <v>9</v>
      </c>
      <c r="H5" s="15" t="s">
        <v>10</v>
      </c>
      <c r="I5" s="14" t="s">
        <v>11</v>
      </c>
    </row>
    <row r="6" spans="1:12" ht="16.5" thickBot="1" x14ac:dyDescent="0.3">
      <c r="A6" s="112" t="s">
        <v>12</v>
      </c>
      <c r="B6" s="112"/>
      <c r="C6" s="112"/>
      <c r="D6" s="112"/>
      <c r="E6" s="112"/>
      <c r="F6" s="112"/>
      <c r="G6" s="112"/>
      <c r="H6" s="112"/>
      <c r="I6" s="112"/>
      <c r="K6" s="67"/>
    </row>
    <row r="7" spans="1:12" ht="14.45" thickTop="1" x14ac:dyDescent="0.25">
      <c r="B7" s="27"/>
      <c r="C7" s="27"/>
      <c r="K7" s="64"/>
    </row>
    <row r="8" spans="1:12" s="6" customFormat="1" x14ac:dyDescent="0.25">
      <c r="A8" s="8" t="s">
        <v>21</v>
      </c>
      <c r="B8" s="30" t="s">
        <v>18</v>
      </c>
      <c r="C8" s="31"/>
      <c r="D8" s="32"/>
      <c r="F8" s="13"/>
      <c r="G8" s="13"/>
      <c r="H8" s="13"/>
      <c r="I8" s="13"/>
      <c r="K8" s="2"/>
      <c r="L8" s="25"/>
    </row>
    <row r="9" spans="1:12" s="6" customFormat="1" x14ac:dyDescent="0.25">
      <c r="A9" s="8"/>
      <c r="B9" s="30" t="s">
        <v>36</v>
      </c>
      <c r="C9" s="33"/>
      <c r="D9" s="33">
        <f>8+12+12+12</f>
        <v>44</v>
      </c>
      <c r="E9" s="6" t="s">
        <v>0</v>
      </c>
      <c r="F9" s="13"/>
      <c r="G9" s="13"/>
      <c r="H9" s="13">
        <f>D9*F9</f>
        <v>0</v>
      </c>
      <c r="I9" s="13">
        <f>D9*G9</f>
        <v>0</v>
      </c>
      <c r="K9" s="65"/>
      <c r="L9" s="25"/>
    </row>
    <row r="10" spans="1:12" s="6" customFormat="1" ht="13.9" x14ac:dyDescent="0.25">
      <c r="A10" s="8"/>
      <c r="B10" s="30" t="s">
        <v>43</v>
      </c>
      <c r="C10" s="33"/>
      <c r="D10" s="32"/>
      <c r="F10" s="13"/>
      <c r="G10" s="13"/>
      <c r="H10" s="13"/>
      <c r="I10" s="13"/>
    </row>
    <row r="11" spans="1:12" s="38" customFormat="1" ht="13.9" x14ac:dyDescent="0.25">
      <c r="A11" s="34"/>
      <c r="B11" s="35"/>
      <c r="C11" s="36"/>
      <c r="D11" s="37"/>
      <c r="F11" s="39"/>
      <c r="G11" s="39"/>
      <c r="H11" s="39"/>
      <c r="I11" s="39"/>
      <c r="K11" s="6"/>
      <c r="L11" s="6"/>
    </row>
    <row r="12" spans="1:12" s="6" customFormat="1" x14ac:dyDescent="0.25">
      <c r="A12" s="8" t="s">
        <v>22</v>
      </c>
      <c r="B12" s="30" t="s">
        <v>44</v>
      </c>
      <c r="C12" s="33"/>
      <c r="D12" s="32">
        <f>100*11.3</f>
        <v>1130</v>
      </c>
      <c r="E12" s="6" t="s">
        <v>1</v>
      </c>
      <c r="F12" s="13"/>
      <c r="G12" s="13"/>
      <c r="H12" s="13">
        <f t="shared" ref="H12" si="0">D12*F12</f>
        <v>0</v>
      </c>
      <c r="I12" s="13">
        <f t="shared" ref="I12" si="1">D12*G12</f>
        <v>0</v>
      </c>
    </row>
    <row r="13" spans="1:12" s="6" customFormat="1" ht="13.9" x14ac:dyDescent="0.25">
      <c r="A13" s="8"/>
      <c r="B13" s="30" t="s">
        <v>61</v>
      </c>
      <c r="C13" s="33"/>
      <c r="D13" s="32"/>
      <c r="F13" s="13"/>
      <c r="G13" s="13"/>
      <c r="H13" s="13"/>
      <c r="I13" s="13"/>
      <c r="K13" s="66"/>
      <c r="L13" s="38"/>
    </row>
    <row r="14" spans="1:12" s="38" customFormat="1" ht="13.9" x14ac:dyDescent="0.25">
      <c r="A14" s="34"/>
      <c r="B14" s="35"/>
      <c r="C14" s="36"/>
      <c r="D14" s="37"/>
      <c r="F14" s="39"/>
      <c r="G14" s="39"/>
      <c r="H14" s="39"/>
      <c r="I14" s="39"/>
      <c r="K14" s="6"/>
      <c r="L14" s="6"/>
    </row>
    <row r="15" spans="1:12" s="6" customFormat="1" x14ac:dyDescent="0.25">
      <c r="A15" s="8" t="s">
        <v>23</v>
      </c>
      <c r="B15" s="30" t="s">
        <v>38</v>
      </c>
      <c r="C15" s="33"/>
      <c r="D15" s="32">
        <v>11</v>
      </c>
      <c r="E15" s="6" t="s">
        <v>14</v>
      </c>
      <c r="F15" s="13"/>
      <c r="G15" s="13"/>
      <c r="H15" s="13">
        <f>D15*F15</f>
        <v>0</v>
      </c>
      <c r="I15" s="13">
        <f>D15*G15</f>
        <v>0</v>
      </c>
      <c r="L15" s="66"/>
    </row>
    <row r="16" spans="1:12" s="6" customFormat="1" ht="13.9" x14ac:dyDescent="0.25">
      <c r="A16" s="8"/>
      <c r="B16" s="30"/>
      <c r="C16" s="33"/>
      <c r="D16" s="32"/>
      <c r="F16" s="13"/>
      <c r="G16" s="13"/>
      <c r="H16" s="13"/>
      <c r="I16" s="13"/>
    </row>
    <row r="17" spans="1:9" s="6" customFormat="1" x14ac:dyDescent="0.25">
      <c r="A17" s="8">
        <v>4</v>
      </c>
      <c r="B17" s="30" t="s">
        <v>39</v>
      </c>
      <c r="C17" s="33"/>
      <c r="D17" s="33">
        <f>(50*3*0.49)*2</f>
        <v>147</v>
      </c>
      <c r="E17" s="6" t="s">
        <v>13</v>
      </c>
      <c r="F17" s="13"/>
      <c r="G17" s="13"/>
      <c r="H17" s="13">
        <f t="shared" ref="H17" si="2">D17*F17</f>
        <v>0</v>
      </c>
      <c r="I17" s="13">
        <f t="shared" ref="I17" si="3">D17*G17</f>
        <v>0</v>
      </c>
    </row>
    <row r="18" spans="1:9" s="6" customFormat="1" ht="13.9" x14ac:dyDescent="0.25">
      <c r="A18" s="8"/>
      <c r="B18" s="30" t="s">
        <v>88</v>
      </c>
      <c r="D18" s="32"/>
      <c r="F18" s="13"/>
      <c r="G18" s="13"/>
      <c r="H18" s="13"/>
      <c r="I18" s="13"/>
    </row>
    <row r="19" spans="1:9" s="6" customFormat="1" ht="13.9" x14ac:dyDescent="0.25">
      <c r="A19" s="8"/>
      <c r="B19" s="30"/>
      <c r="C19" s="33"/>
      <c r="D19" s="32"/>
      <c r="F19" s="13"/>
      <c r="G19" s="13"/>
      <c r="H19" s="13"/>
      <c r="I19" s="13"/>
    </row>
    <row r="20" spans="1:9" s="6" customFormat="1" x14ac:dyDescent="0.25">
      <c r="A20" s="8" t="s">
        <v>25</v>
      </c>
      <c r="B20" s="30" t="s">
        <v>45</v>
      </c>
      <c r="C20" s="33"/>
      <c r="D20" s="32">
        <f>100*2</f>
        <v>200</v>
      </c>
      <c r="E20" s="6" t="s">
        <v>0</v>
      </c>
      <c r="F20" s="13"/>
      <c r="G20" s="13"/>
      <c r="H20" s="13">
        <f t="shared" ref="H20" si="4">D20*F20</f>
        <v>0</v>
      </c>
      <c r="I20" s="13">
        <f t="shared" ref="I20" si="5">D20*G20</f>
        <v>0</v>
      </c>
    </row>
    <row r="21" spans="1:9" s="6" customFormat="1" ht="13.9" x14ac:dyDescent="0.25">
      <c r="A21" s="8"/>
      <c r="B21" s="30" t="s">
        <v>62</v>
      </c>
      <c r="C21" s="33"/>
      <c r="D21" s="32"/>
      <c r="F21" s="13"/>
      <c r="G21" s="13"/>
      <c r="H21" s="13"/>
      <c r="I21" s="13"/>
    </row>
    <row r="22" spans="1:9" s="6" customFormat="1" ht="13.9" x14ac:dyDescent="0.25">
      <c r="A22" s="8"/>
      <c r="B22" s="30"/>
      <c r="C22" s="33"/>
      <c r="D22" s="32"/>
      <c r="F22" s="13"/>
      <c r="G22" s="13"/>
      <c r="H22" s="13"/>
      <c r="I22" s="13"/>
    </row>
    <row r="23" spans="1:9" s="6" customFormat="1" x14ac:dyDescent="0.25">
      <c r="A23" s="8" t="s">
        <v>46</v>
      </c>
      <c r="B23" s="40" t="s">
        <v>26</v>
      </c>
      <c r="D23" s="41">
        <v>1</v>
      </c>
      <c r="E23" s="42" t="s">
        <v>19</v>
      </c>
      <c r="F23" s="13"/>
      <c r="G23" s="13"/>
      <c r="H23" s="13"/>
      <c r="I23" s="13"/>
    </row>
    <row r="24" spans="1:9" s="6" customFormat="1" ht="13.9" x14ac:dyDescent="0.25">
      <c r="A24" s="8"/>
      <c r="B24" s="40"/>
      <c r="D24" s="43"/>
      <c r="E24" s="44"/>
      <c r="F24" s="45"/>
      <c r="G24" s="45"/>
      <c r="H24" s="45"/>
      <c r="I24" s="45"/>
    </row>
    <row r="25" spans="1:9" s="6" customFormat="1" x14ac:dyDescent="0.25">
      <c r="A25" s="8" t="s">
        <v>47</v>
      </c>
      <c r="B25" s="40" t="s">
        <v>27</v>
      </c>
      <c r="D25" s="43">
        <v>1</v>
      </c>
      <c r="E25" s="44" t="s">
        <v>19</v>
      </c>
      <c r="F25" s="45"/>
      <c r="G25" s="45"/>
      <c r="H25" s="45"/>
      <c r="I25" s="45"/>
    </row>
    <row r="26" spans="1:9" s="6" customFormat="1" ht="13.9" x14ac:dyDescent="0.25">
      <c r="A26" s="8"/>
      <c r="B26" s="40"/>
      <c r="D26" s="43"/>
      <c r="E26" s="44"/>
      <c r="F26" s="45"/>
      <c r="G26" s="45"/>
      <c r="H26" s="45"/>
      <c r="I26" s="45"/>
    </row>
    <row r="27" spans="1:9" x14ac:dyDescent="0.25">
      <c r="A27" s="8" t="s">
        <v>59</v>
      </c>
      <c r="B27" s="40" t="s">
        <v>60</v>
      </c>
      <c r="D27" s="46">
        <v>1</v>
      </c>
      <c r="E27" s="47" t="s">
        <v>19</v>
      </c>
      <c r="F27" s="48"/>
      <c r="G27" s="48"/>
      <c r="H27" s="48"/>
      <c r="I27" s="48"/>
    </row>
    <row r="28" spans="1:9" s="6" customFormat="1" ht="18.75" customHeight="1" x14ac:dyDescent="0.25">
      <c r="A28" s="49"/>
      <c r="C28" s="50" t="s">
        <v>20</v>
      </c>
      <c r="D28" s="51"/>
      <c r="E28" s="50"/>
      <c r="F28" s="52"/>
      <c r="G28" s="52"/>
      <c r="H28" s="52">
        <f>SUM(H8:H27)</f>
        <v>0</v>
      </c>
      <c r="I28" s="52">
        <f>SUM(I8:I27)</f>
        <v>0</v>
      </c>
    </row>
    <row r="29" spans="1:9" s="38" customFormat="1" ht="13.9" x14ac:dyDescent="0.25">
      <c r="A29" s="53"/>
      <c r="C29" s="54"/>
      <c r="D29" s="55"/>
      <c r="E29" s="54"/>
      <c r="F29" s="56"/>
      <c r="G29" s="56"/>
      <c r="H29" s="56"/>
      <c r="I29" s="56"/>
    </row>
    <row r="30" spans="1:9" s="6" customFormat="1" ht="16.5" thickBot="1" x14ac:dyDescent="0.3">
      <c r="A30" s="112" t="s">
        <v>15</v>
      </c>
      <c r="B30" s="112"/>
      <c r="C30" s="112"/>
      <c r="D30" s="112"/>
      <c r="E30" s="112"/>
      <c r="F30" s="112"/>
      <c r="G30" s="112"/>
      <c r="H30" s="112"/>
      <c r="I30" s="112"/>
    </row>
    <row r="31" spans="1:9" s="6" customFormat="1" ht="15.75" thickTop="1" x14ac:dyDescent="0.25">
      <c r="A31" s="8" t="s">
        <v>21</v>
      </c>
      <c r="B31" s="6" t="s">
        <v>16</v>
      </c>
      <c r="D31" s="32">
        <f>50*3*2</f>
        <v>300</v>
      </c>
      <c r="E31" s="6" t="s">
        <v>1</v>
      </c>
      <c r="F31" s="13"/>
      <c r="G31" s="13"/>
      <c r="H31" s="13">
        <f t="shared" ref="H31" si="6">D31*F31</f>
        <v>0</v>
      </c>
      <c r="I31" s="13">
        <f t="shared" ref="I31" si="7">D31*G31</f>
        <v>0</v>
      </c>
    </row>
    <row r="32" spans="1:9" s="6" customFormat="1" x14ac:dyDescent="0.25">
      <c r="A32" s="8"/>
      <c r="B32" s="6" t="s">
        <v>40</v>
      </c>
      <c r="C32" s="33"/>
      <c r="D32" s="32"/>
      <c r="F32" s="13"/>
      <c r="G32" s="13"/>
      <c r="H32" s="13"/>
      <c r="I32" s="13"/>
    </row>
    <row r="33" spans="1:9" s="6" customFormat="1" x14ac:dyDescent="0.25">
      <c r="A33" s="8"/>
      <c r="B33" s="30" t="s">
        <v>89</v>
      </c>
      <c r="C33" s="33"/>
      <c r="D33" s="32"/>
      <c r="F33" s="13"/>
      <c r="G33" s="13"/>
      <c r="H33" s="13"/>
      <c r="I33" s="13"/>
    </row>
    <row r="34" spans="1:9" s="6" customFormat="1" x14ac:dyDescent="0.25">
      <c r="A34" s="8"/>
      <c r="B34" s="30"/>
      <c r="C34" s="33"/>
      <c r="D34" s="32"/>
      <c r="F34" s="13"/>
      <c r="G34" s="13"/>
      <c r="H34" s="13"/>
      <c r="I34" s="13"/>
    </row>
    <row r="35" spans="1:9" s="6" customFormat="1" x14ac:dyDescent="0.25">
      <c r="A35" s="8" t="s">
        <v>22</v>
      </c>
      <c r="B35" s="6" t="s">
        <v>37</v>
      </c>
      <c r="D35" s="32">
        <f>50*3*0.2*2</f>
        <v>60</v>
      </c>
      <c r="E35" s="6" t="s">
        <v>13</v>
      </c>
      <c r="F35" s="13"/>
      <c r="G35" s="13"/>
      <c r="H35" s="13">
        <f t="shared" ref="H35" si="8">D35*F35</f>
        <v>0</v>
      </c>
      <c r="I35" s="13">
        <f t="shared" ref="I35" si="9">D35*G35</f>
        <v>0</v>
      </c>
    </row>
    <row r="36" spans="1:9" s="6" customFormat="1" x14ac:dyDescent="0.25">
      <c r="A36" s="8"/>
      <c r="B36" s="6" t="s">
        <v>40</v>
      </c>
      <c r="C36" s="33"/>
      <c r="D36" s="32"/>
      <c r="F36" s="13"/>
      <c r="G36" s="13"/>
      <c r="H36" s="13"/>
      <c r="I36" s="13"/>
    </row>
    <row r="37" spans="1:9" s="6" customFormat="1" x14ac:dyDescent="0.25">
      <c r="A37" s="8"/>
      <c r="B37" s="30" t="s">
        <v>90</v>
      </c>
      <c r="C37" s="33"/>
      <c r="D37" s="32"/>
      <c r="F37" s="13"/>
      <c r="G37" s="13"/>
      <c r="H37" s="13"/>
      <c r="I37" s="13"/>
    </row>
    <row r="38" spans="1:9" s="6" customFormat="1" x14ac:dyDescent="0.25">
      <c r="A38" s="8"/>
      <c r="B38" s="30"/>
      <c r="C38" s="57"/>
      <c r="D38" s="58"/>
      <c r="E38" s="57"/>
      <c r="F38" s="48"/>
      <c r="G38" s="48"/>
      <c r="H38" s="48"/>
      <c r="I38" s="48"/>
    </row>
    <row r="39" spans="1:9" s="6" customFormat="1" x14ac:dyDescent="0.25">
      <c r="A39" s="49"/>
      <c r="C39" s="50" t="s">
        <v>20</v>
      </c>
      <c r="D39" s="51"/>
      <c r="E39" s="50"/>
      <c r="F39" s="52"/>
      <c r="G39" s="52"/>
      <c r="H39" s="52">
        <f>SUM(H31:H38)</f>
        <v>0</v>
      </c>
      <c r="I39" s="52">
        <f>SUM(I31:I38)</f>
        <v>0</v>
      </c>
    </row>
    <row r="40" spans="1:9" s="50" customFormat="1" ht="16.5" thickBot="1" x14ac:dyDescent="0.25">
      <c r="A40" s="112" t="s">
        <v>17</v>
      </c>
      <c r="B40" s="112"/>
      <c r="C40" s="112"/>
      <c r="D40" s="112"/>
      <c r="E40" s="112"/>
      <c r="F40" s="112"/>
      <c r="G40" s="112"/>
      <c r="H40" s="112"/>
      <c r="I40" s="112"/>
    </row>
    <row r="41" spans="1:9" s="6" customFormat="1" ht="15.75" thickTop="1" x14ac:dyDescent="0.25">
      <c r="A41" s="8" t="s">
        <v>21</v>
      </c>
      <c r="B41" s="6" t="s">
        <v>48</v>
      </c>
      <c r="D41" s="32">
        <f>50*3*0.2*2</f>
        <v>60</v>
      </c>
      <c r="E41" s="6" t="s">
        <v>13</v>
      </c>
      <c r="F41" s="13"/>
      <c r="G41" s="13"/>
      <c r="H41" s="13">
        <f t="shared" ref="H41" si="10">D41*F41</f>
        <v>0</v>
      </c>
      <c r="I41" s="13">
        <f t="shared" ref="I41" si="11">D41*G41</f>
        <v>0</v>
      </c>
    </row>
    <row r="42" spans="1:9" s="6" customFormat="1" x14ac:dyDescent="0.25">
      <c r="A42" s="8"/>
      <c r="B42" s="6" t="s">
        <v>40</v>
      </c>
      <c r="C42" s="33"/>
    </row>
    <row r="43" spans="1:9" s="6" customFormat="1" x14ac:dyDescent="0.25">
      <c r="A43" s="8"/>
      <c r="B43" s="30" t="s">
        <v>90</v>
      </c>
      <c r="C43" s="33"/>
      <c r="D43" s="32"/>
      <c r="F43" s="13"/>
      <c r="G43" s="13"/>
      <c r="H43" s="13"/>
      <c r="I43" s="13"/>
    </row>
    <row r="44" spans="1:9" s="6" customFormat="1" x14ac:dyDescent="0.25">
      <c r="A44" s="8"/>
      <c r="B44" s="30"/>
      <c r="C44" s="33"/>
      <c r="D44" s="32"/>
      <c r="F44" s="13"/>
      <c r="G44" s="13"/>
      <c r="H44" s="13"/>
      <c r="I44" s="13"/>
    </row>
    <row r="45" spans="1:9" s="6" customFormat="1" x14ac:dyDescent="0.25">
      <c r="A45" s="8" t="s">
        <v>22</v>
      </c>
      <c r="B45" s="6" t="s">
        <v>49</v>
      </c>
      <c r="D45" s="32">
        <f>50*3*0.09*2</f>
        <v>27</v>
      </c>
      <c r="E45" s="6" t="s">
        <v>13</v>
      </c>
      <c r="F45" s="13"/>
      <c r="G45" s="13"/>
      <c r="H45" s="13">
        <f t="shared" ref="H45" si="12">D45*F45</f>
        <v>0</v>
      </c>
      <c r="I45" s="13">
        <f t="shared" ref="I45" si="13">D45*G45</f>
        <v>0</v>
      </c>
    </row>
    <row r="46" spans="1:9" s="6" customFormat="1" x14ac:dyDescent="0.25">
      <c r="A46" s="8"/>
      <c r="B46" s="6" t="s">
        <v>40</v>
      </c>
      <c r="C46" s="33"/>
    </row>
    <row r="47" spans="1:9" s="6" customFormat="1" x14ac:dyDescent="0.25">
      <c r="A47" s="8"/>
      <c r="B47" s="30" t="s">
        <v>91</v>
      </c>
      <c r="C47" s="33"/>
      <c r="D47" s="32"/>
      <c r="F47" s="13"/>
      <c r="G47" s="13"/>
      <c r="H47" s="13"/>
      <c r="I47" s="13"/>
    </row>
    <row r="48" spans="1:9" s="38" customFormat="1" x14ac:dyDescent="0.25">
      <c r="A48" s="34"/>
      <c r="D48" s="37"/>
      <c r="F48" s="39"/>
      <c r="G48" s="39"/>
      <c r="H48" s="39"/>
      <c r="I48" s="39"/>
    </row>
    <row r="49" spans="1:9" s="6" customFormat="1" x14ac:dyDescent="0.25">
      <c r="A49" s="8" t="s">
        <v>23</v>
      </c>
      <c r="B49" s="6" t="s">
        <v>63</v>
      </c>
      <c r="D49" s="32">
        <f>100*11.3*0.065</f>
        <v>73.45</v>
      </c>
      <c r="E49" s="6" t="s">
        <v>13</v>
      </c>
      <c r="F49" s="13"/>
      <c r="G49" s="13"/>
      <c r="H49" s="13">
        <f t="shared" ref="H49" si="14">D49*F49</f>
        <v>0</v>
      </c>
      <c r="I49" s="13">
        <f t="shared" ref="I49" si="15">D49*G49</f>
        <v>0</v>
      </c>
    </row>
    <row r="50" spans="1:9" s="6" customFormat="1" x14ac:dyDescent="0.25">
      <c r="A50" s="8"/>
      <c r="B50" s="30" t="s">
        <v>64</v>
      </c>
      <c r="C50" s="32"/>
      <c r="D50" s="32"/>
    </row>
    <row r="51" spans="1:9" s="38" customFormat="1" x14ac:dyDescent="0.25">
      <c r="A51" s="34"/>
      <c r="C51" s="36"/>
      <c r="D51" s="37"/>
      <c r="F51" s="39"/>
      <c r="G51" s="39"/>
      <c r="H51" s="39"/>
      <c r="I51" s="39"/>
    </row>
    <row r="52" spans="1:9" s="6" customFormat="1" x14ac:dyDescent="0.25">
      <c r="A52" s="8" t="s">
        <v>24</v>
      </c>
      <c r="B52" s="30" t="s">
        <v>50</v>
      </c>
      <c r="C52" s="32"/>
      <c r="D52" s="32">
        <f>D20</f>
        <v>200</v>
      </c>
      <c r="E52" s="6" t="s">
        <v>0</v>
      </c>
      <c r="F52" s="13"/>
      <c r="G52" s="13"/>
      <c r="H52" s="13">
        <f t="shared" ref="H52" si="16">D52*F52</f>
        <v>0</v>
      </c>
      <c r="I52" s="13">
        <f t="shared" ref="I52" si="17">D52*G52</f>
        <v>0</v>
      </c>
    </row>
    <row r="53" spans="1:9" s="6" customFormat="1" x14ac:dyDescent="0.25">
      <c r="A53" s="49"/>
      <c r="C53" s="33"/>
      <c r="D53" s="58"/>
      <c r="E53" s="57"/>
      <c r="F53" s="48"/>
      <c r="G53" s="48"/>
      <c r="H53" s="48"/>
      <c r="I53" s="48"/>
    </row>
    <row r="54" spans="1:9" s="6" customFormat="1" x14ac:dyDescent="0.25">
      <c r="A54" s="49"/>
      <c r="C54" s="50" t="s">
        <v>20</v>
      </c>
      <c r="D54" s="51"/>
      <c r="E54" s="50"/>
      <c r="F54" s="52"/>
      <c r="G54" s="52"/>
      <c r="H54" s="52">
        <f>SUM(H41:H53)</f>
        <v>0</v>
      </c>
      <c r="I54" s="52">
        <f>SUM(I41:I53)</f>
        <v>0</v>
      </c>
    </row>
    <row r="56" spans="1:9" s="2" customFormat="1" ht="16.5" thickBot="1" x14ac:dyDescent="0.3">
      <c r="A56" s="112" t="s">
        <v>51</v>
      </c>
      <c r="B56" s="112"/>
      <c r="C56" s="112"/>
      <c r="D56" s="112"/>
      <c r="E56" s="112"/>
      <c r="F56" s="112">
        <v>0</v>
      </c>
      <c r="G56" s="112">
        <v>0</v>
      </c>
      <c r="H56" s="112">
        <f t="shared" ref="H56" si="18">D56*F56</f>
        <v>0</v>
      </c>
      <c r="I56" s="112">
        <f t="shared" ref="I56" si="19">D56*G56</f>
        <v>0</v>
      </c>
    </row>
    <row r="57" spans="1:9" s="2" customFormat="1" ht="15.75" thickTop="1" x14ac:dyDescent="0.25">
      <c r="A57" s="59"/>
      <c r="D57" s="60"/>
      <c r="F57" s="61"/>
      <c r="G57" s="61"/>
      <c r="H57" s="61"/>
      <c r="I57" s="61"/>
    </row>
    <row r="58" spans="1:9" s="2" customFormat="1" x14ac:dyDescent="0.25">
      <c r="A58" s="63" t="s">
        <v>21</v>
      </c>
      <c r="B58" s="2" t="s">
        <v>52</v>
      </c>
      <c r="D58" s="60">
        <f>SUM(C59:C60)</f>
        <v>20.64</v>
      </c>
      <c r="E58" s="2" t="s">
        <v>1</v>
      </c>
      <c r="F58" s="13"/>
      <c r="G58" s="13"/>
      <c r="H58" s="13">
        <f>D58*F58</f>
        <v>0</v>
      </c>
      <c r="I58" s="13">
        <f>D58*G58</f>
        <v>0</v>
      </c>
    </row>
    <row r="59" spans="1:9" s="2" customFormat="1" x14ac:dyDescent="0.25">
      <c r="A59" s="59"/>
      <c r="B59" s="2" t="s">
        <v>53</v>
      </c>
      <c r="C59" s="62">
        <f>2*65*0.12</f>
        <v>15.6</v>
      </c>
      <c r="D59" s="60"/>
    </row>
    <row r="60" spans="1:9" s="2" customFormat="1" x14ac:dyDescent="0.25">
      <c r="A60" s="59"/>
      <c r="B60" s="2" t="s">
        <v>54</v>
      </c>
      <c r="C60" s="62">
        <f>6*7*0.12</f>
        <v>5.04</v>
      </c>
      <c r="D60" s="60"/>
    </row>
    <row r="61" spans="1:9" s="2" customFormat="1" x14ac:dyDescent="0.25">
      <c r="A61" s="59"/>
      <c r="C61" s="62"/>
      <c r="D61" s="60"/>
    </row>
    <row r="62" spans="1:9" s="2" customFormat="1" x14ac:dyDescent="0.25">
      <c r="A62" s="63" t="s">
        <v>22</v>
      </c>
      <c r="B62" s="2" t="s">
        <v>55</v>
      </c>
      <c r="C62" s="62"/>
      <c r="D62" s="60">
        <f>SUM(C63:C67)</f>
        <v>227.2</v>
      </c>
      <c r="E62" s="2" t="s">
        <v>1</v>
      </c>
      <c r="F62" s="13"/>
      <c r="G62" s="13"/>
      <c r="H62" s="13">
        <f>D62*F62</f>
        <v>0</v>
      </c>
      <c r="I62" s="13">
        <f>D62*G62</f>
        <v>0</v>
      </c>
    </row>
    <row r="63" spans="1:9" s="2" customFormat="1" x14ac:dyDescent="0.25">
      <c r="A63" s="59"/>
      <c r="B63" s="2" t="s">
        <v>56</v>
      </c>
      <c r="C63" s="62">
        <f>18+32+17.7+51</f>
        <v>118.7</v>
      </c>
      <c r="D63" s="60"/>
    </row>
    <row r="64" spans="1:9" s="2" customFormat="1" x14ac:dyDescent="0.25">
      <c r="A64" s="59"/>
      <c r="C64" s="62"/>
      <c r="D64" s="60"/>
    </row>
    <row r="65" spans="1:9" s="2" customFormat="1" x14ac:dyDescent="0.25">
      <c r="A65" s="63" t="s">
        <v>23</v>
      </c>
      <c r="B65" s="2" t="s">
        <v>57</v>
      </c>
      <c r="C65" s="62"/>
      <c r="D65" s="60">
        <f>SUM(C66:C70)</f>
        <v>108.5</v>
      </c>
      <c r="E65" s="2" t="s">
        <v>1</v>
      </c>
      <c r="F65" s="13"/>
      <c r="G65" s="13"/>
      <c r="H65" s="13">
        <f>D65*F65</f>
        <v>0</v>
      </c>
      <c r="I65" s="13">
        <f>D65*G65</f>
        <v>0</v>
      </c>
    </row>
    <row r="66" spans="1:9" s="6" customFormat="1" x14ac:dyDescent="0.25">
      <c r="A66" s="49"/>
      <c r="B66" s="6" t="s">
        <v>58</v>
      </c>
      <c r="C66" s="33">
        <f>59.5+12+33+4</f>
        <v>108.5</v>
      </c>
      <c r="D66" s="58"/>
      <c r="E66" s="57"/>
      <c r="F66" s="48"/>
      <c r="G66" s="48"/>
      <c r="H66" s="48"/>
      <c r="I66" s="48"/>
    </row>
    <row r="67" spans="1:9" s="6" customFormat="1" x14ac:dyDescent="0.25">
      <c r="A67" s="49"/>
      <c r="C67" s="50" t="s">
        <v>20</v>
      </c>
      <c r="D67" s="51"/>
      <c r="E67" s="50"/>
      <c r="F67" s="52"/>
      <c r="G67" s="52"/>
      <c r="H67" s="52">
        <f>SUM(H58:H66)</f>
        <v>0</v>
      </c>
      <c r="I67" s="52">
        <f>SUM(I58:I66)</f>
        <v>0</v>
      </c>
    </row>
  </sheetData>
  <mergeCells count="7">
    <mergeCell ref="A56:I56"/>
    <mergeCell ref="A1:I1"/>
    <mergeCell ref="A2:I2"/>
    <mergeCell ref="A3:I3"/>
    <mergeCell ref="A40:I40"/>
    <mergeCell ref="A30:I30"/>
    <mergeCell ref="A6:I6"/>
  </mergeCells>
  <printOptions horizontalCentered="1"/>
  <pageMargins left="0.51181102362204722" right="0.35433070866141736" top="0.55118110236220474" bottom="0.47244094488188981" header="0.19685039370078741" footer="0.27559055118110237"/>
  <pageSetup paperSize="9" scale="87" orientation="landscape" r:id="rId1"/>
  <headerFooter>
    <oddFooter>&amp;C&amp;P/&amp;N&amp;RBocskai tér</oddFooter>
  </headerFooter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52"/>
  <sheetViews>
    <sheetView tabSelected="1" topLeftCell="A16" zoomScaleNormal="100" zoomScaleSheetLayoutView="100" workbookViewId="0">
      <selection activeCell="I33" sqref="I33:J35"/>
    </sheetView>
  </sheetViews>
  <sheetFormatPr defaultColWidth="9.140625" defaultRowHeight="15.75" x14ac:dyDescent="0.25"/>
  <cols>
    <col min="1" max="1" width="4.5703125" style="70" customWidth="1"/>
    <col min="2" max="2" width="12.5703125" style="68" bestFit="1" customWidth="1"/>
    <col min="3" max="3" width="3.5703125" style="68" bestFit="1" customWidth="1"/>
    <col min="4" max="4" width="12" style="68" bestFit="1" customWidth="1"/>
    <col min="5" max="5" width="12.5703125" style="68" customWidth="1"/>
    <col min="6" max="6" width="39" style="68" customWidth="1"/>
    <col min="7" max="7" width="17.85546875" style="73" customWidth="1"/>
    <col min="8" max="8" width="14.42578125" style="72" bestFit="1" customWidth="1"/>
    <col min="9" max="9" width="11.28515625" style="68" customWidth="1"/>
    <col min="10" max="10" width="12.140625" style="68" customWidth="1"/>
    <col min="11" max="11" width="15.5703125" style="68" customWidth="1"/>
    <col min="12" max="12" width="15.85546875" style="68" customWidth="1"/>
    <col min="13" max="13" width="17.140625" style="68" customWidth="1"/>
    <col min="14" max="16384" width="9.140625" style="68"/>
  </cols>
  <sheetData>
    <row r="1" spans="1:13" ht="15.75" customHeight="1" x14ac:dyDescent="0.25">
      <c r="A1" s="122" t="s">
        <v>69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3" x14ac:dyDescent="0.25">
      <c r="A2" s="122" t="s">
        <v>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3" s="69" customFormat="1" ht="15.75" customHeight="1" x14ac:dyDescent="0.25">
      <c r="A3" s="122" t="s">
        <v>65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4" spans="1:13" ht="15.75" customHeight="1" x14ac:dyDescent="0.25">
      <c r="A4" s="122" t="s">
        <v>66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78"/>
    </row>
    <row r="5" spans="1:13" x14ac:dyDescent="0.25">
      <c r="A5" s="79"/>
      <c r="B5" s="79"/>
      <c r="C5" s="79"/>
      <c r="D5" s="79"/>
      <c r="E5" s="79"/>
      <c r="F5" s="79"/>
      <c r="G5" s="71"/>
      <c r="H5" s="79"/>
    </row>
    <row r="6" spans="1:13" ht="12.75" customHeight="1" x14ac:dyDescent="0.25">
      <c r="H6" s="70"/>
    </row>
    <row r="7" spans="1:13" ht="12.75" customHeight="1" x14ac:dyDescent="0.25">
      <c r="A7" s="80" t="s">
        <v>4</v>
      </c>
      <c r="B7" s="115" t="s">
        <v>5</v>
      </c>
      <c r="C7" s="116"/>
      <c r="D7" s="116"/>
      <c r="E7" s="116"/>
      <c r="F7" s="117"/>
      <c r="G7" s="81" t="s">
        <v>6</v>
      </c>
      <c r="H7" s="80" t="s">
        <v>7</v>
      </c>
      <c r="I7" s="80" t="s">
        <v>8</v>
      </c>
      <c r="J7" s="80" t="s">
        <v>9</v>
      </c>
      <c r="K7" s="82" t="s">
        <v>10</v>
      </c>
      <c r="L7" s="80" t="s">
        <v>11</v>
      </c>
    </row>
    <row r="8" spans="1:13" ht="12.75" customHeight="1" thickBot="1" x14ac:dyDescent="0.3">
      <c r="A8" s="118" t="s">
        <v>70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</row>
    <row r="9" spans="1:13" ht="16.5" thickTop="1" x14ac:dyDescent="0.25">
      <c r="A9" s="83" t="s">
        <v>21</v>
      </c>
      <c r="B9" s="113" t="s">
        <v>71</v>
      </c>
      <c r="C9" s="113"/>
      <c r="D9" s="113"/>
      <c r="E9" s="113"/>
      <c r="F9" s="113"/>
      <c r="G9" s="74"/>
      <c r="H9" s="84"/>
      <c r="I9" s="85"/>
      <c r="J9" s="85"/>
      <c r="K9" s="85"/>
      <c r="L9" s="85"/>
    </row>
    <row r="10" spans="1:13" ht="15.75" customHeight="1" x14ac:dyDescent="0.25">
      <c r="A10" s="83"/>
      <c r="B10" s="113" t="s">
        <v>72</v>
      </c>
      <c r="C10" s="113"/>
      <c r="D10" s="113"/>
      <c r="E10" s="113"/>
      <c r="F10" s="113"/>
      <c r="G10" s="74"/>
      <c r="H10" s="84"/>
    </row>
    <row r="11" spans="1:13" s="76" customFormat="1" ht="18.75" customHeight="1" x14ac:dyDescent="0.25">
      <c r="A11" s="86"/>
      <c r="B11" s="113" t="s">
        <v>73</v>
      </c>
      <c r="C11" s="113"/>
      <c r="D11" s="113"/>
      <c r="E11" s="113"/>
      <c r="F11" s="113"/>
      <c r="G11" s="74">
        <f>320*1*0.1</f>
        <v>32</v>
      </c>
      <c r="H11" s="84" t="s">
        <v>13</v>
      </c>
      <c r="I11" s="85"/>
      <c r="J11" s="85"/>
      <c r="K11" s="85">
        <f>G11*I11</f>
        <v>0</v>
      </c>
      <c r="L11" s="85">
        <f>G11*J11</f>
        <v>0</v>
      </c>
    </row>
    <row r="12" spans="1:13" s="76" customFormat="1" ht="18.75" customHeight="1" x14ac:dyDescent="0.25">
      <c r="A12" s="86"/>
      <c r="B12" s="87"/>
      <c r="C12" s="87"/>
      <c r="D12" s="87"/>
      <c r="E12" s="87"/>
      <c r="F12" s="87"/>
      <c r="G12" s="74"/>
      <c r="H12" s="84"/>
      <c r="I12" s="85"/>
      <c r="J12" s="85"/>
      <c r="K12" s="85"/>
      <c r="L12" s="85"/>
    </row>
    <row r="13" spans="1:13" s="76" customFormat="1" x14ac:dyDescent="0.25">
      <c r="A13" s="84" t="s">
        <v>22</v>
      </c>
      <c r="B13" s="113" t="s">
        <v>74</v>
      </c>
      <c r="C13" s="113"/>
      <c r="D13" s="113"/>
      <c r="E13" s="113"/>
      <c r="F13" s="113"/>
      <c r="G13" s="74">
        <v>1446</v>
      </c>
      <c r="H13" s="88" t="s">
        <v>1</v>
      </c>
      <c r="I13" s="85"/>
      <c r="J13" s="85"/>
      <c r="K13" s="85">
        <f>G13*I13</f>
        <v>0</v>
      </c>
      <c r="L13" s="85">
        <f>G13*J13</f>
        <v>0</v>
      </c>
    </row>
    <row r="14" spans="1:13" s="76" customFormat="1" ht="15.75" customHeight="1" x14ac:dyDescent="0.25">
      <c r="A14" s="84"/>
      <c r="B14" s="113" t="s">
        <v>75</v>
      </c>
      <c r="C14" s="113"/>
      <c r="D14" s="113"/>
      <c r="E14" s="113"/>
      <c r="F14" s="113"/>
    </row>
    <row r="15" spans="1:13" s="76" customFormat="1" ht="15.75" customHeight="1" x14ac:dyDescent="0.25">
      <c r="A15" s="86"/>
      <c r="B15" s="113"/>
      <c r="C15" s="113"/>
      <c r="D15" s="113"/>
      <c r="E15" s="113"/>
      <c r="F15" s="87"/>
      <c r="G15" s="74"/>
      <c r="H15" s="84"/>
    </row>
    <row r="16" spans="1:13" s="76" customFormat="1" ht="18.75" customHeight="1" x14ac:dyDescent="0.25">
      <c r="A16" s="84" t="s">
        <v>23</v>
      </c>
      <c r="B16" s="113" t="s">
        <v>76</v>
      </c>
      <c r="C16" s="113"/>
      <c r="D16" s="113"/>
      <c r="E16" s="113"/>
      <c r="F16" s="113"/>
      <c r="G16" s="74">
        <v>10</v>
      </c>
      <c r="H16" s="84" t="s">
        <v>14</v>
      </c>
      <c r="I16" s="85"/>
      <c r="J16" s="85"/>
      <c r="K16" s="85">
        <f>G16*I16</f>
        <v>0</v>
      </c>
      <c r="L16" s="85">
        <f>G16*J16</f>
        <v>0</v>
      </c>
    </row>
    <row r="17" spans="1:13" s="76" customFormat="1" ht="14.25" customHeight="1" x14ac:dyDescent="0.25">
      <c r="A17" s="84"/>
      <c r="C17" s="87"/>
      <c r="D17" s="87"/>
      <c r="E17" s="87"/>
      <c r="F17" s="87"/>
      <c r="G17" s="74"/>
      <c r="H17" s="84"/>
      <c r="I17" s="85"/>
      <c r="J17" s="85"/>
      <c r="K17" s="85"/>
      <c r="L17" s="85"/>
    </row>
    <row r="18" spans="1:13" ht="14.25" customHeight="1" thickBot="1" x14ac:dyDescent="0.3">
      <c r="A18" s="89"/>
      <c r="B18" s="77"/>
      <c r="C18" s="90"/>
      <c r="D18" s="90"/>
      <c r="E18" s="90"/>
      <c r="F18" s="90"/>
      <c r="G18" s="75"/>
      <c r="H18" s="91"/>
    </row>
    <row r="19" spans="1:13" ht="14.25" customHeight="1" thickBot="1" x14ac:dyDescent="0.3">
      <c r="B19" s="92" t="s">
        <v>67</v>
      </c>
      <c r="C19" s="114" t="s">
        <v>77</v>
      </c>
      <c r="D19" s="114"/>
      <c r="E19" s="114"/>
      <c r="F19" s="114"/>
      <c r="G19" s="114"/>
      <c r="H19" s="93"/>
      <c r="I19" s="94"/>
      <c r="J19" s="94"/>
      <c r="K19" s="95">
        <f>SUM(K9:K18)</f>
        <v>0</v>
      </c>
      <c r="L19" s="95">
        <f>SUM(L9:L18)</f>
        <v>0</v>
      </c>
    </row>
    <row r="20" spans="1:13" ht="15" customHeight="1" x14ac:dyDescent="0.25">
      <c r="B20" s="96"/>
      <c r="C20" s="97"/>
      <c r="E20" s="98"/>
      <c r="F20" s="98"/>
      <c r="H20" s="70"/>
    </row>
    <row r="21" spans="1:13" ht="18.75" customHeight="1" x14ac:dyDescent="0.25">
      <c r="A21" s="80" t="s">
        <v>4</v>
      </c>
      <c r="B21" s="115" t="s">
        <v>5</v>
      </c>
      <c r="C21" s="116"/>
      <c r="D21" s="116"/>
      <c r="E21" s="116"/>
      <c r="F21" s="117"/>
      <c r="G21" s="81" t="s">
        <v>6</v>
      </c>
      <c r="H21" s="80" t="s">
        <v>7</v>
      </c>
      <c r="I21" s="80" t="s">
        <v>8</v>
      </c>
      <c r="J21" s="80" t="s">
        <v>9</v>
      </c>
      <c r="K21" s="82" t="s">
        <v>10</v>
      </c>
      <c r="L21" s="80" t="s">
        <v>11</v>
      </c>
    </row>
    <row r="22" spans="1:13" ht="16.5" thickBot="1" x14ac:dyDescent="0.3">
      <c r="A22" s="118" t="s">
        <v>78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</row>
    <row r="23" spans="1:13" ht="16.5" thickTop="1" x14ac:dyDescent="0.25">
      <c r="A23" s="99"/>
      <c r="B23" s="121"/>
      <c r="C23" s="121"/>
      <c r="D23" s="121"/>
      <c r="E23" s="121"/>
      <c r="F23" s="121"/>
      <c r="G23" s="100"/>
      <c r="H23" s="88"/>
      <c r="M23" s="76"/>
    </row>
    <row r="24" spans="1:13" s="76" customFormat="1" ht="15.75" customHeight="1" x14ac:dyDescent="0.25">
      <c r="A24" s="84" t="s">
        <v>21</v>
      </c>
      <c r="B24" s="113" t="s">
        <v>79</v>
      </c>
      <c r="C24" s="113"/>
      <c r="D24" s="113"/>
      <c r="E24" s="113"/>
      <c r="F24" s="113"/>
      <c r="G24" s="74">
        <f>1446*0.05</f>
        <v>72.3</v>
      </c>
      <c r="H24" s="88" t="s">
        <v>13</v>
      </c>
      <c r="I24" s="85"/>
      <c r="J24" s="85"/>
      <c r="K24" s="85">
        <f>G24*I24</f>
        <v>0</v>
      </c>
      <c r="L24" s="85">
        <f>G24*J24</f>
        <v>0</v>
      </c>
    </row>
    <row r="25" spans="1:13" s="76" customFormat="1" ht="18.75" customHeight="1" x14ac:dyDescent="0.25">
      <c r="A25" s="86"/>
      <c r="B25" s="87" t="s">
        <v>80</v>
      </c>
      <c r="C25" s="87"/>
      <c r="D25" s="87"/>
      <c r="E25" s="87"/>
      <c r="F25" s="87"/>
      <c r="G25" s="74"/>
      <c r="H25" s="84"/>
    </row>
    <row r="26" spans="1:13" s="76" customFormat="1" x14ac:dyDescent="0.25">
      <c r="A26" s="84" t="s">
        <v>22</v>
      </c>
      <c r="B26" s="113" t="s">
        <v>81</v>
      </c>
      <c r="C26" s="113"/>
      <c r="D26" s="113"/>
      <c r="E26" s="113"/>
      <c r="F26" s="113"/>
      <c r="G26" s="74">
        <v>330</v>
      </c>
      <c r="H26" s="88" t="s">
        <v>0</v>
      </c>
      <c r="I26" s="85"/>
      <c r="J26" s="85"/>
      <c r="K26" s="85">
        <f>G26*I26</f>
        <v>0</v>
      </c>
      <c r="L26" s="85">
        <f>G26*J26</f>
        <v>0</v>
      </c>
    </row>
    <row r="27" spans="1:13" ht="15.75" customHeight="1" thickBot="1" x14ac:dyDescent="0.3">
      <c r="A27" s="86"/>
      <c r="B27" s="87"/>
      <c r="C27" s="87"/>
      <c r="D27" s="87"/>
      <c r="E27" s="87"/>
      <c r="F27" s="87"/>
      <c r="G27" s="74"/>
      <c r="H27" s="84"/>
      <c r="I27" s="76"/>
      <c r="J27" s="76"/>
      <c r="K27" s="76"/>
      <c r="L27" s="76"/>
      <c r="M27" s="76"/>
    </row>
    <row r="28" spans="1:13" ht="18.75" customHeight="1" thickBot="1" x14ac:dyDescent="0.3">
      <c r="B28" s="92" t="s">
        <v>68</v>
      </c>
      <c r="C28" s="114" t="s">
        <v>82</v>
      </c>
      <c r="D28" s="114"/>
      <c r="E28" s="114"/>
      <c r="F28" s="114"/>
      <c r="G28" s="114"/>
      <c r="H28" s="101"/>
      <c r="I28" s="94"/>
      <c r="J28" s="94"/>
      <c r="K28" s="95">
        <f>SUM(K23:K27)</f>
        <v>0</v>
      </c>
      <c r="L28" s="95">
        <f>SUM(L23:L27)</f>
        <v>0</v>
      </c>
    </row>
    <row r="29" spans="1:13" x14ac:dyDescent="0.25">
      <c r="H29" s="102"/>
    </row>
    <row r="30" spans="1:13" x14ac:dyDescent="0.25">
      <c r="A30" s="80" t="s">
        <v>4</v>
      </c>
      <c r="B30" s="115" t="s">
        <v>5</v>
      </c>
      <c r="C30" s="116"/>
      <c r="D30" s="116"/>
      <c r="E30" s="116"/>
      <c r="F30" s="117"/>
      <c r="G30" s="81" t="s">
        <v>6</v>
      </c>
      <c r="H30" s="80" t="s">
        <v>7</v>
      </c>
      <c r="I30" s="80" t="s">
        <v>8</v>
      </c>
      <c r="J30" s="80" t="s">
        <v>9</v>
      </c>
      <c r="K30" s="82" t="s">
        <v>10</v>
      </c>
      <c r="L30" s="80" t="s">
        <v>11</v>
      </c>
    </row>
    <row r="31" spans="1:13" ht="16.5" thickBot="1" x14ac:dyDescent="0.3">
      <c r="A31" s="118" t="s">
        <v>83</v>
      </c>
      <c r="B31" s="119"/>
      <c r="C31" s="119"/>
      <c r="D31" s="119"/>
      <c r="E31" s="119"/>
      <c r="F31" s="119"/>
      <c r="G31" s="119"/>
      <c r="H31" s="120"/>
    </row>
    <row r="32" spans="1:13" ht="16.5" thickTop="1" x14ac:dyDescent="0.25">
      <c r="A32" s="83" t="s">
        <v>21</v>
      </c>
      <c r="B32" s="113" t="s">
        <v>84</v>
      </c>
      <c r="C32" s="113"/>
      <c r="D32" s="113"/>
      <c r="E32" s="113"/>
      <c r="F32" s="113"/>
      <c r="G32" s="74"/>
      <c r="H32" s="103"/>
      <c r="I32" s="104"/>
      <c r="J32" s="104"/>
      <c r="K32" s="104"/>
      <c r="L32" s="104"/>
    </row>
    <row r="33" spans="1:12" x14ac:dyDescent="0.25">
      <c r="A33" s="83"/>
      <c r="B33" s="113" t="s">
        <v>85</v>
      </c>
      <c r="C33" s="113"/>
      <c r="D33" s="113"/>
      <c r="E33" s="113"/>
      <c r="F33" s="113"/>
      <c r="G33" s="74">
        <v>640</v>
      </c>
      <c r="H33" s="84" t="s">
        <v>1</v>
      </c>
      <c r="I33" s="85"/>
      <c r="J33" s="85"/>
      <c r="K33" s="85">
        <f>G33*I33</f>
        <v>0</v>
      </c>
      <c r="L33" s="85">
        <f>G33*J33</f>
        <v>0</v>
      </c>
    </row>
    <row r="34" spans="1:12" x14ac:dyDescent="0.25">
      <c r="A34" s="83"/>
      <c r="B34" s="76"/>
      <c r="C34" s="76"/>
      <c r="D34" s="76"/>
      <c r="E34" s="76"/>
      <c r="F34" s="76"/>
      <c r="G34" s="74"/>
      <c r="H34" s="88"/>
      <c r="I34" s="105"/>
      <c r="J34" s="105"/>
      <c r="K34" s="105"/>
      <c r="L34" s="105"/>
    </row>
    <row r="35" spans="1:12" x14ac:dyDescent="0.25">
      <c r="A35" s="83" t="s">
        <v>22</v>
      </c>
      <c r="B35" s="113" t="s">
        <v>86</v>
      </c>
      <c r="C35" s="113"/>
      <c r="D35" s="113"/>
      <c r="E35" s="113"/>
      <c r="F35" s="113"/>
      <c r="G35" s="74">
        <v>5</v>
      </c>
      <c r="H35" s="84" t="s">
        <v>14</v>
      </c>
      <c r="I35" s="85"/>
      <c r="J35" s="85"/>
      <c r="K35" s="85">
        <f>G35*I35</f>
        <v>0</v>
      </c>
      <c r="L35" s="85">
        <f>G35*J35</f>
        <v>0</v>
      </c>
    </row>
    <row r="36" spans="1:12" ht="16.5" thickBot="1" x14ac:dyDescent="0.3">
      <c r="A36" s="83"/>
      <c r="B36" s="113"/>
      <c r="C36" s="113"/>
      <c r="D36" s="113"/>
      <c r="E36" s="113"/>
      <c r="F36" s="113"/>
      <c r="G36" s="74"/>
      <c r="H36" s="84"/>
      <c r="I36" s="85"/>
      <c r="J36" s="85"/>
      <c r="K36" s="85"/>
      <c r="L36" s="85"/>
    </row>
    <row r="37" spans="1:12" ht="15.75" customHeight="1" thickBot="1" x14ac:dyDescent="0.3">
      <c r="A37" s="106"/>
      <c r="B37" s="92"/>
      <c r="C37" s="114" t="s">
        <v>83</v>
      </c>
      <c r="D37" s="114"/>
      <c r="E37" s="114"/>
      <c r="F37" s="114"/>
      <c r="G37" s="114"/>
      <c r="H37" s="114"/>
      <c r="I37" s="94"/>
      <c r="J37" s="94"/>
      <c r="K37" s="95">
        <f>SUM(K33:K36)</f>
        <v>0</v>
      </c>
      <c r="L37" s="95">
        <f>SUM(L33:L36)</f>
        <v>0</v>
      </c>
    </row>
    <row r="38" spans="1:12" x14ac:dyDescent="0.25">
      <c r="H38" s="102"/>
    </row>
    <row r="39" spans="1:12" x14ac:dyDescent="0.25">
      <c r="H39" s="102"/>
    </row>
    <row r="40" spans="1:12" x14ac:dyDescent="0.25">
      <c r="H40" s="107"/>
    </row>
    <row r="41" spans="1:12" x14ac:dyDescent="0.25">
      <c r="H41" s="107"/>
    </row>
    <row r="42" spans="1:12" x14ac:dyDescent="0.25">
      <c r="H42" s="102"/>
    </row>
    <row r="43" spans="1:12" x14ac:dyDescent="0.25">
      <c r="H43" s="102"/>
    </row>
    <row r="44" spans="1:12" x14ac:dyDescent="0.25">
      <c r="H44" s="102"/>
    </row>
    <row r="45" spans="1:12" x14ac:dyDescent="0.25">
      <c r="H45" s="102"/>
    </row>
    <row r="46" spans="1:12" x14ac:dyDescent="0.25">
      <c r="H46" s="102"/>
    </row>
    <row r="47" spans="1:12" x14ac:dyDescent="0.25">
      <c r="H47" s="102"/>
    </row>
    <row r="48" spans="1:12" x14ac:dyDescent="0.25">
      <c r="H48" s="102"/>
    </row>
    <row r="49" spans="8:8" x14ac:dyDescent="0.25">
      <c r="H49" s="102"/>
    </row>
    <row r="50" spans="8:8" x14ac:dyDescent="0.25">
      <c r="H50" s="102"/>
    </row>
    <row r="51" spans="8:8" x14ac:dyDescent="0.25">
      <c r="H51" s="102"/>
    </row>
    <row r="52" spans="8:8" x14ac:dyDescent="0.25">
      <c r="H52" s="102"/>
    </row>
  </sheetData>
  <mergeCells count="27">
    <mergeCell ref="B9:F9"/>
    <mergeCell ref="A1:L1"/>
    <mergeCell ref="A2:L2"/>
    <mergeCell ref="A3:L3"/>
    <mergeCell ref="A4:L4"/>
    <mergeCell ref="B7:F7"/>
    <mergeCell ref="A8:L8"/>
    <mergeCell ref="B26:F26"/>
    <mergeCell ref="B10:F10"/>
    <mergeCell ref="B11:F11"/>
    <mergeCell ref="B13:F13"/>
    <mergeCell ref="B14:F14"/>
    <mergeCell ref="B15:E15"/>
    <mergeCell ref="B16:F16"/>
    <mergeCell ref="C19:G19"/>
    <mergeCell ref="B21:F21"/>
    <mergeCell ref="A22:L22"/>
    <mergeCell ref="B23:F23"/>
    <mergeCell ref="B24:F24"/>
    <mergeCell ref="B36:F36"/>
    <mergeCell ref="C37:H37"/>
    <mergeCell ref="C28:G28"/>
    <mergeCell ref="B30:F30"/>
    <mergeCell ref="A31:H31"/>
    <mergeCell ref="B32:F32"/>
    <mergeCell ref="B33:F33"/>
    <mergeCell ref="B35:F35"/>
  </mergeCells>
  <pageMargins left="0.74803149606299213" right="0.74803149606299213" top="0.98425196850393704" bottom="0.98425196850393704" header="0.51181102362204722" footer="0.51181102362204722"/>
  <pageSetup paperSize="9" scale="66" orientation="landscape" r:id="rId1"/>
  <headerFooter alignWithMargins="0">
    <oddFooter>&amp;C&amp;P/&amp;N&amp;RLórántffy u.</oddFooter>
  </headerFooter>
  <rowBreaks count="1" manualBreakCount="1">
    <brk id="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4</vt:i4>
      </vt:variant>
    </vt:vector>
  </HeadingPairs>
  <TitlesOfParts>
    <vt:vector size="7" baseType="lpstr">
      <vt:lpstr>Költségvetési összesítő</vt:lpstr>
      <vt:lpstr>KöltségvetésBocskai tér</vt:lpstr>
      <vt:lpstr>KöltségvetésLorántffy</vt:lpstr>
      <vt:lpstr>'Költségvetési összesítő'!Nyomtatási_terület</vt:lpstr>
      <vt:lpstr>'KöltségvetésBocskai tér'!Print_Area</vt:lpstr>
      <vt:lpstr>'Költségvetési összesítő'!Print_Area</vt:lpstr>
      <vt:lpstr>KöltségvetésLorántffy!Print_Area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Garda Szabolcs</cp:lastModifiedBy>
  <cp:lastPrinted>2019-01-10T08:43:18Z</cp:lastPrinted>
  <dcterms:created xsi:type="dcterms:W3CDTF">2015-05-18T06:38:10Z</dcterms:created>
  <dcterms:modified xsi:type="dcterms:W3CDTF">2019-01-10T08:48:53Z</dcterms:modified>
</cp:coreProperties>
</file>